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610" windowHeight="9945" tabRatio="1000" activeTab="1"/>
  </bookViews>
  <sheets>
    <sheet name="Образец" sheetId="1" r:id="rId1"/>
    <sheet name="Бланк_заказ" sheetId="2" r:id="rId2"/>
    <sheet name="Лист1" sheetId="3" r:id="rId3"/>
  </sheets>
  <definedNames>
    <definedName name="dfsdfdfsdfg">#REF!</definedName>
    <definedName name="Код_охраны" localSheetId="1">#REF!</definedName>
    <definedName name="Код_охраны">#REF!</definedName>
    <definedName name="Код_платежа" localSheetId="1">#REF!</definedName>
    <definedName name="Код_платежа">#REF!</definedName>
    <definedName name="_xlnm.Print_Area" localSheetId="1">'Бланк_заказ'!$A$1:$H$51</definedName>
    <definedName name="_xlnm.Print_Area" localSheetId="0">'Образец'!$A$1:$H$56</definedName>
    <definedName name="Объект_охраны" localSheetId="1">OFFSET(#REF!,0,0,COUNTA(#REF!),1)</definedName>
    <definedName name="Объект_охраны">OFFSET(#REF!,0,0,COUNTA(#REF!),1)</definedName>
  </definedNames>
  <calcPr fullCalcOnLoad="1"/>
</workbook>
</file>

<file path=xl/comments1.xml><?xml version="1.0" encoding="utf-8"?>
<comments xmlns="http://schemas.openxmlformats.org/spreadsheetml/2006/main">
  <authors>
    <author>Klient</author>
  </authors>
  <commentList>
    <comment ref="B7" authorId="0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Klient</author>
  </authors>
  <commentList>
    <comment ref="B7" authorId="0">
      <text>
        <r>
          <rPr>
            <b/>
            <sz val="8"/>
            <rFont val="Tahoma"/>
            <family val="2"/>
          </rPr>
          <t>Klient: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<sst xmlns="http://schemas.openxmlformats.org/spreadsheetml/2006/main" count="101" uniqueCount="51">
  <si>
    <t>Заказчик:</t>
  </si>
  <si>
    <t>Адрес, телефон:</t>
  </si>
  <si>
    <t>Размер</t>
  </si>
  <si>
    <t>Кол-во, шт.</t>
  </si>
  <si>
    <t>Всего:</t>
  </si>
  <si>
    <t>Примечания:</t>
  </si>
  <si>
    <t>Дата:</t>
  </si>
  <si>
    <t>1)</t>
  </si>
  <si>
    <t>2)</t>
  </si>
  <si>
    <t>3)</t>
  </si>
  <si>
    <t>Кол-во</t>
  </si>
  <si>
    <t>Цена</t>
  </si>
  <si>
    <t>Стоимость</t>
  </si>
  <si>
    <t>Итого:</t>
  </si>
  <si>
    <t>Предоплата:</t>
  </si>
  <si>
    <t>Скидка:</t>
  </si>
  <si>
    <t>Дополнительные элементы и услуги</t>
  </si>
  <si>
    <r>
      <t>Цена за   м</t>
    </r>
    <r>
      <rPr>
        <sz val="11"/>
        <color indexed="8"/>
        <rFont val="Calibri"/>
        <family val="2"/>
      </rPr>
      <t>²</t>
    </r>
  </si>
  <si>
    <r>
      <t>м</t>
    </r>
    <r>
      <rPr>
        <sz val="11"/>
        <color indexed="8"/>
        <rFont val="Calibri"/>
        <family val="2"/>
      </rPr>
      <t>²</t>
    </r>
  </si>
  <si>
    <t>Материал:</t>
  </si>
  <si>
    <t>Фрезеровка:</t>
  </si>
  <si>
    <t>Цвет покрытия:</t>
  </si>
  <si>
    <t>Тип фасада</t>
  </si>
  <si>
    <t>Высота, мм</t>
  </si>
  <si>
    <t>Ширина, мм</t>
  </si>
  <si>
    <t>Остаток:</t>
  </si>
  <si>
    <t>глухой</t>
  </si>
  <si>
    <t>Необходимые консультации получил. С цветом, фрезеровкой, размерами, количеством и качеством согласен:</t>
  </si>
  <si>
    <t>/</t>
  </si>
  <si>
    <r>
      <t xml:space="preserve">Заказ </t>
    </r>
    <r>
      <rPr>
        <sz val="18"/>
        <color indexed="8"/>
        <rFont val="Calibri"/>
        <family val="2"/>
      </rPr>
      <t>№</t>
    </r>
  </si>
  <si>
    <t>Изготовитель:</t>
  </si>
  <si>
    <t>Ориентировочная дата отгрузки:</t>
  </si>
  <si>
    <t>Фреза по краю:</t>
  </si>
  <si>
    <t>"MAX-ФАСАД"</t>
  </si>
  <si>
    <t>МДФ/ПВХ 16мм</t>
  </si>
  <si>
    <t>Сроки:</t>
  </si>
  <si>
    <t>по</t>
  </si>
  <si>
    <t>ООО «Агат»  СПБ, Седова 37</t>
  </si>
  <si>
    <t>Вероника 8-904-538-52-32</t>
  </si>
  <si>
    <t>прямоугольник Г01 , фреза - ширина 35 мм.</t>
  </si>
  <si>
    <t>R 6</t>
  </si>
  <si>
    <t>R(радиусный)</t>
  </si>
  <si>
    <t>Дуб  Кантри</t>
  </si>
  <si>
    <t>Примечание</t>
  </si>
  <si>
    <t>Без внутренней фрезеровки</t>
  </si>
  <si>
    <t>витрина</t>
  </si>
  <si>
    <t>Кол-во,м</t>
  </si>
  <si>
    <t xml:space="preserve">Ориентир.дата доставки </t>
  </si>
  <si>
    <t>Фреза по центру:</t>
  </si>
  <si>
    <t>мыло</t>
  </si>
  <si>
    <t>витрина-
решетка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</si>
</sst>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0&quot;р.&quot;"/>
    <numFmt numFmtId="167" formatCode="[$-F800]dddd\,\ mmmm\ dd\,\ yyyy"/>
    <numFmt numFmtId="168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8.5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9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8"/>
      <name val="DFKai-SB"/>
      <family val="4"/>
    </font>
    <font>
      <b/>
      <i/>
      <sz val="10.5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8"/>
      <color indexed="8"/>
      <name val="Calibri"/>
      <family val="2"/>
    </font>
    <font>
      <b/>
      <sz val="18"/>
      <color indexed="8"/>
      <name val="DFKai-SB"/>
      <family val="4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.5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0"/>
      <name val="Calibri"/>
      <family val="2"/>
    </font>
    <font>
      <sz val="20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DFKai-SB"/>
      <family val="4"/>
    </font>
    <font>
      <b/>
      <sz val="18"/>
      <color theme="1"/>
      <name val="DFKai-SB"/>
      <family val="4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0.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500066041946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47" fillId="0" borderId="15" xfId="0" applyNumberFormat="1" applyFont="1" applyBorder="1" applyAlignment="1">
      <alignment horizontal="center" vertical="center"/>
    </xf>
    <xf numFmtId="9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166" fontId="58" fillId="0" borderId="16" xfId="0" applyNumberFormat="1" applyFont="1" applyBorder="1" applyAlignment="1">
      <alignment horizontal="center" vertical="center"/>
    </xf>
    <xf numFmtId="166" fontId="58" fillId="0" borderId="17" xfId="0" applyNumberFormat="1" applyFont="1" applyBorder="1" applyAlignment="1">
      <alignment horizontal="center" vertical="center"/>
    </xf>
    <xf numFmtId="166" fontId="56" fillId="0" borderId="18" xfId="0" applyNumberFormat="1" applyFont="1" applyBorder="1" applyAlignment="1">
      <alignment horizontal="center" vertical="center"/>
    </xf>
    <xf numFmtId="166" fontId="56" fillId="0" borderId="18" xfId="0" applyNumberFormat="1" applyFont="1" applyBorder="1" applyAlignment="1">
      <alignment horizontal="center"/>
    </xf>
    <xf numFmtId="166" fontId="56" fillId="0" borderId="19" xfId="0" applyNumberFormat="1" applyFont="1" applyBorder="1" applyAlignment="1">
      <alignment horizontal="right"/>
    </xf>
    <xf numFmtId="1" fontId="56" fillId="0" borderId="13" xfId="0" applyNumberFormat="1" applyFont="1" applyBorder="1" applyAlignment="1">
      <alignment horizontal="center" vertical="center"/>
    </xf>
    <xf numFmtId="164" fontId="56" fillId="0" borderId="13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9" fontId="56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left"/>
    </xf>
    <xf numFmtId="0" fontId="5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56" fillId="0" borderId="0" xfId="0" applyNumberFormat="1" applyFont="1" applyBorder="1" applyAlignment="1">
      <alignment/>
    </xf>
    <xf numFmtId="166" fontId="58" fillId="0" borderId="22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167" fontId="60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right"/>
    </xf>
    <xf numFmtId="0" fontId="58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9" fontId="14" fillId="0" borderId="0" xfId="0" applyNumberFormat="1" applyFont="1" applyBorder="1" applyAlignment="1">
      <alignment horizontal="center"/>
    </xf>
    <xf numFmtId="166" fontId="14" fillId="0" borderId="19" xfId="0" applyNumberFormat="1" applyFont="1" applyBorder="1" applyAlignment="1">
      <alignment/>
    </xf>
    <xf numFmtId="166" fontId="62" fillId="33" borderId="0" xfId="0" applyNumberFormat="1" applyFont="1" applyFill="1" applyBorder="1" applyAlignment="1">
      <alignment horizontal="right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horizontal="right"/>
    </xf>
    <xf numFmtId="164" fontId="58" fillId="0" borderId="23" xfId="0" applyNumberFormat="1" applyFont="1" applyBorder="1" applyAlignment="1">
      <alignment horizontal="center" vertical="center" wrapText="1"/>
    </xf>
    <xf numFmtId="165" fontId="58" fillId="0" borderId="23" xfId="0" applyNumberFormat="1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1" fontId="58" fillId="0" borderId="24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 wrapText="1"/>
    </xf>
    <xf numFmtId="165" fontId="58" fillId="0" borderId="24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1" fontId="58" fillId="0" borderId="25" xfId="0" applyNumberFormat="1" applyFont="1" applyBorder="1" applyAlignment="1">
      <alignment horizontal="center" vertical="center"/>
    </xf>
    <xf numFmtId="164" fontId="58" fillId="0" borderId="25" xfId="0" applyNumberFormat="1" applyFont="1" applyBorder="1" applyAlignment="1">
      <alignment horizontal="center" vertical="center" wrapText="1"/>
    </xf>
    <xf numFmtId="165" fontId="58" fillId="0" borderId="25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63" fillId="0" borderId="0" xfId="0" applyFont="1" applyAlignment="1">
      <alignment horizontal="right"/>
    </xf>
    <xf numFmtId="0" fontId="47" fillId="0" borderId="0" xfId="0" applyFont="1" applyBorder="1" applyAlignment="1">
      <alignment horizontal="right"/>
    </xf>
    <xf numFmtId="0" fontId="64" fillId="0" borderId="0" xfId="0" applyFont="1" applyBorder="1" applyAlignment="1">
      <alignment/>
    </xf>
    <xf numFmtId="0" fontId="65" fillId="0" borderId="26" xfId="0" applyFont="1" applyBorder="1" applyAlignment="1">
      <alignment horizontal="center"/>
    </xf>
    <xf numFmtId="164" fontId="58" fillId="0" borderId="11" xfId="0" applyNumberFormat="1" applyFont="1" applyBorder="1" applyAlignment="1">
      <alignment horizontal="center" vertical="center" wrapText="1"/>
    </xf>
    <xf numFmtId="166" fontId="58" fillId="0" borderId="27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28" xfId="0" applyBorder="1" applyAlignment="1">
      <alignment vertical="center" wrapText="1"/>
    </xf>
    <xf numFmtId="0" fontId="58" fillId="0" borderId="26" xfId="0" applyFont="1" applyBorder="1" applyAlignment="1">
      <alignment horizontal="center" vertical="center"/>
    </xf>
    <xf numFmtId="1" fontId="58" fillId="0" borderId="2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7" fontId="56" fillId="0" borderId="0" xfId="0" applyNumberFormat="1" applyFont="1" applyBorder="1" applyAlignment="1">
      <alignment/>
    </xf>
    <xf numFmtId="0" fontId="66" fillId="0" borderId="0" xfId="0" applyNumberFormat="1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67" fillId="0" borderId="0" xfId="0" applyNumberFormat="1" applyFont="1" applyAlignment="1">
      <alignment horizontal="left" vertical="center"/>
    </xf>
    <xf numFmtId="0" fontId="56" fillId="0" borderId="0" xfId="0" applyFon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64" fillId="0" borderId="29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NumberFormat="1" applyFont="1" applyBorder="1" applyAlignment="1">
      <alignment horizontal="left"/>
    </xf>
    <xf numFmtId="0" fontId="64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8" fillId="0" borderId="0" xfId="0" applyNumberFormat="1" applyFont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70" fillId="0" borderId="29" xfId="0" applyFont="1" applyBorder="1" applyAlignment="1">
      <alignment horizontal="left" vertical="top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6" fillId="0" borderId="33" xfId="0" applyFont="1" applyBorder="1" applyAlignment="1">
      <alignment horizontal="right" vertical="center"/>
    </xf>
    <xf numFmtId="0" fontId="56" fillId="0" borderId="34" xfId="0" applyFont="1" applyBorder="1" applyAlignment="1">
      <alignment horizontal="right" vertical="center"/>
    </xf>
    <xf numFmtId="0" fontId="56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4" fillId="0" borderId="28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54" fillId="0" borderId="26" xfId="0" applyFont="1" applyBorder="1" applyAlignment="1">
      <alignment horizontal="left"/>
    </xf>
    <xf numFmtId="167" fontId="56" fillId="0" borderId="2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7" fontId="56" fillId="0" borderId="19" xfId="0" applyNumberFormat="1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57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left"/>
    </xf>
    <xf numFmtId="0" fontId="21" fillId="0" borderId="0" xfId="0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right"/>
    </xf>
    <xf numFmtId="0" fontId="56" fillId="0" borderId="34" xfId="0" applyFont="1" applyBorder="1" applyAlignment="1">
      <alignment horizontal="right"/>
    </xf>
    <xf numFmtId="0" fontId="56" fillId="0" borderId="41" xfId="0" applyFont="1" applyBorder="1" applyAlignment="1">
      <alignment horizontal="right"/>
    </xf>
    <xf numFmtId="0" fontId="64" fillId="0" borderId="29" xfId="0" applyFont="1" applyBorder="1" applyAlignment="1">
      <alignment horizontal="left"/>
    </xf>
    <xf numFmtId="0" fontId="64" fillId="0" borderId="29" xfId="0" applyFont="1" applyBorder="1" applyAlignment="1">
      <alignment horizontal="center"/>
    </xf>
    <xf numFmtId="0" fontId="64" fillId="0" borderId="19" xfId="0" applyFont="1" applyBorder="1" applyAlignment="1">
      <alignment horizontal="left"/>
    </xf>
    <xf numFmtId="0" fontId="64" fillId="0" borderId="39" xfId="0" applyFont="1" applyBorder="1" applyAlignment="1">
      <alignment horizontal="left"/>
    </xf>
    <xf numFmtId="0" fontId="67" fillId="0" borderId="19" xfId="0" applyNumberFormat="1" applyFont="1" applyBorder="1" applyAlignment="1">
      <alignment horizontal="left" vertical="center"/>
    </xf>
    <xf numFmtId="167" fontId="56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64" fillId="0" borderId="1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</xdr:row>
      <xdr:rowOff>133350</xdr:rowOff>
    </xdr:from>
    <xdr:to>
      <xdr:col>7</xdr:col>
      <xdr:colOff>57150</xdr:colOff>
      <xdr:row>8</xdr:row>
      <xdr:rowOff>114300</xdr:rowOff>
    </xdr:to>
    <xdr:pic>
      <xdr:nvPicPr>
        <xdr:cNvPr id="1" name="Рисунок 2" descr="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95300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85725</xdr:rowOff>
    </xdr:from>
    <xdr:to>
      <xdr:col>7</xdr:col>
      <xdr:colOff>809625</xdr:colOff>
      <xdr:row>7</xdr:row>
      <xdr:rowOff>19050</xdr:rowOff>
    </xdr:to>
    <xdr:pic>
      <xdr:nvPicPr>
        <xdr:cNvPr id="1" name="Рисунок 2" descr="11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52425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257175</xdr:rowOff>
    </xdr:from>
    <xdr:to>
      <xdr:col>14</xdr:col>
      <xdr:colOff>190500</xdr:colOff>
      <xdr:row>23</xdr:row>
      <xdr:rowOff>57150</xdr:rowOff>
    </xdr:to>
    <xdr:pic>
      <xdr:nvPicPr>
        <xdr:cNvPr id="2" name="Рисунок 2" descr="Виды фрез -  внутреннй и внешней обкатк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57175"/>
          <a:ext cx="35337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5"/>
  <sheetViews>
    <sheetView zoomScale="110" zoomScaleNormal="110" zoomScalePageLayoutView="0" workbookViewId="0" topLeftCell="A43">
      <selection activeCell="B11" sqref="B11:H11"/>
    </sheetView>
  </sheetViews>
  <sheetFormatPr defaultColWidth="9.140625" defaultRowHeight="15"/>
  <cols>
    <col min="1" max="1" width="16.57421875" style="0" customWidth="1"/>
    <col min="2" max="2" width="11.57421875" style="0" customWidth="1"/>
    <col min="3" max="4" width="13.7109375" style="0" customWidth="1"/>
    <col min="5" max="5" width="10.7109375" style="0" customWidth="1"/>
    <col min="6" max="6" width="8.8515625" style="0" customWidth="1"/>
    <col min="7" max="7" width="10.140625" style="0" customWidth="1"/>
    <col min="8" max="8" width="13.28125" style="0" customWidth="1"/>
    <col min="9" max="9" width="9.28125" style="0" customWidth="1"/>
  </cols>
  <sheetData>
    <row r="1" spans="1:8" ht="21" customHeight="1">
      <c r="A1" s="59" t="s">
        <v>29</v>
      </c>
      <c r="B1" s="77">
        <v>225</v>
      </c>
      <c r="C1" s="75" t="s">
        <v>35</v>
      </c>
      <c r="D1" s="110">
        <v>42000</v>
      </c>
      <c r="E1" s="110"/>
      <c r="F1" s="74" t="s">
        <v>36</v>
      </c>
      <c r="G1" s="110">
        <f>D1+15</f>
        <v>42015</v>
      </c>
      <c r="H1" s="110"/>
    </row>
    <row r="2" ht="7.5" customHeight="1"/>
    <row r="3" spans="1:8" ht="15.75">
      <c r="A3" s="29" t="s">
        <v>0</v>
      </c>
      <c r="B3" s="81" t="s">
        <v>37</v>
      </c>
      <c r="C3" s="81"/>
      <c r="D3" s="81"/>
      <c r="E3" s="81"/>
      <c r="F3" s="81"/>
      <c r="G3" s="81"/>
      <c r="H3" s="81"/>
    </row>
    <row r="4" spans="2:8" ht="7.5" customHeight="1">
      <c r="B4" s="35"/>
      <c r="C4" s="35"/>
      <c r="D4" s="35"/>
      <c r="E4" s="35"/>
      <c r="F4" s="35"/>
      <c r="G4" s="35"/>
      <c r="H4" s="35"/>
    </row>
    <row r="5" spans="1:15" ht="15.75" customHeight="1">
      <c r="A5" s="29" t="s">
        <v>1</v>
      </c>
      <c r="B5" s="82" t="s">
        <v>38</v>
      </c>
      <c r="C5" s="82"/>
      <c r="D5" s="82"/>
      <c r="E5" s="82"/>
      <c r="F5" s="82"/>
      <c r="G5" s="82"/>
      <c r="H5" s="82"/>
      <c r="M5" s="88"/>
      <c r="N5" s="88"/>
      <c r="O5" s="88"/>
    </row>
    <row r="6" spans="2:8" ht="7.5" customHeight="1">
      <c r="B6" s="35"/>
      <c r="C6" s="35"/>
      <c r="D6" s="35"/>
      <c r="E6" s="35"/>
      <c r="F6" s="35"/>
      <c r="G6" s="35"/>
      <c r="H6" s="35"/>
    </row>
    <row r="7" spans="1:8" ht="15.75">
      <c r="A7" s="65" t="s">
        <v>30</v>
      </c>
      <c r="B7" s="91" t="s">
        <v>33</v>
      </c>
      <c r="C7" s="91"/>
      <c r="D7" s="91"/>
      <c r="E7" s="61"/>
      <c r="F7" s="61"/>
      <c r="G7" s="61"/>
      <c r="H7" s="61"/>
    </row>
    <row r="8" spans="1:8" ht="15.75">
      <c r="A8" s="29" t="s">
        <v>19</v>
      </c>
      <c r="B8" s="83" t="s">
        <v>34</v>
      </c>
      <c r="C8" s="83"/>
      <c r="D8" s="83"/>
      <c r="E8" s="61"/>
      <c r="F8" s="61"/>
      <c r="G8" s="61"/>
      <c r="H8" s="61"/>
    </row>
    <row r="9" spans="1:8" ht="15.75">
      <c r="A9" s="29" t="s">
        <v>20</v>
      </c>
      <c r="B9" s="81" t="s">
        <v>39</v>
      </c>
      <c r="C9" s="81"/>
      <c r="D9" s="81"/>
      <c r="E9" s="81"/>
      <c r="F9" s="81"/>
      <c r="G9" s="81"/>
      <c r="H9" s="81"/>
    </row>
    <row r="10" spans="1:8" ht="15.75">
      <c r="A10" s="29" t="s">
        <v>21</v>
      </c>
      <c r="B10" s="81" t="s">
        <v>42</v>
      </c>
      <c r="C10" s="81"/>
      <c r="D10" s="81"/>
      <c r="E10" s="81"/>
      <c r="F10" s="81"/>
      <c r="G10" s="81"/>
      <c r="H10" s="81"/>
    </row>
    <row r="11" spans="1:8" ht="15.75">
      <c r="A11" s="66" t="s">
        <v>32</v>
      </c>
      <c r="B11" s="81" t="s">
        <v>40</v>
      </c>
      <c r="C11" s="81"/>
      <c r="D11" s="81"/>
      <c r="E11" s="81"/>
      <c r="F11" s="81"/>
      <c r="G11" s="81"/>
      <c r="H11" s="81"/>
    </row>
    <row r="12" spans="1:8" ht="15">
      <c r="A12" s="89" t="s">
        <v>43</v>
      </c>
      <c r="B12" s="86" t="s">
        <v>22</v>
      </c>
      <c r="C12" s="100" t="s">
        <v>2</v>
      </c>
      <c r="D12" s="100"/>
      <c r="E12" s="96" t="s">
        <v>3</v>
      </c>
      <c r="F12" s="98" t="s">
        <v>18</v>
      </c>
      <c r="G12" s="84" t="s">
        <v>17</v>
      </c>
      <c r="H12" s="111" t="s">
        <v>12</v>
      </c>
    </row>
    <row r="13" spans="1:8" ht="15">
      <c r="A13" s="90"/>
      <c r="B13" s="87"/>
      <c r="C13" s="3" t="s">
        <v>23</v>
      </c>
      <c r="D13" s="3" t="s">
        <v>24</v>
      </c>
      <c r="E13" s="97"/>
      <c r="F13" s="99"/>
      <c r="G13" s="85"/>
      <c r="H13" s="112"/>
    </row>
    <row r="14" spans="1:8" ht="15">
      <c r="A14" s="67"/>
      <c r="B14" s="76" t="s">
        <v>26</v>
      </c>
      <c r="C14" s="68">
        <v>756</v>
      </c>
      <c r="D14" s="68">
        <v>379</v>
      </c>
      <c r="E14" s="69">
        <v>1</v>
      </c>
      <c r="F14" s="46">
        <f>CEILING(C14*D14/1000000*E14,0.001)</f>
        <v>0.28700000000000003</v>
      </c>
      <c r="G14" s="47">
        <v>1420</v>
      </c>
      <c r="H14" s="34">
        <f>CEILING(F14*G14,0.01)</f>
        <v>407.54</v>
      </c>
    </row>
    <row r="15" spans="1:8" ht="15">
      <c r="A15" s="70"/>
      <c r="B15" s="73" t="s">
        <v>26</v>
      </c>
      <c r="C15" s="48">
        <v>756</v>
      </c>
      <c r="D15" s="48">
        <v>189</v>
      </c>
      <c r="E15" s="49">
        <v>2</v>
      </c>
      <c r="F15" s="50">
        <f aca="true" t="shared" si="0" ref="F15:F30">CEILING(C15*D15/1000000*E15,0.001)</f>
        <v>0.28600000000000003</v>
      </c>
      <c r="G15" s="47">
        <v>1420</v>
      </c>
      <c r="H15" s="19">
        <f aca="true" t="shared" si="1" ref="H15:H30">CEILING(F15*G15,0.01)</f>
        <v>406.12</v>
      </c>
    </row>
    <row r="16" spans="1:8" ht="15">
      <c r="A16" s="70"/>
      <c r="B16" s="73" t="s">
        <v>26</v>
      </c>
      <c r="C16" s="48">
        <v>756</v>
      </c>
      <c r="D16" s="48">
        <v>446</v>
      </c>
      <c r="E16" s="49">
        <v>1</v>
      </c>
      <c r="F16" s="50">
        <f t="shared" si="0"/>
        <v>0.338</v>
      </c>
      <c r="G16" s="47">
        <v>1420</v>
      </c>
      <c r="H16" s="19">
        <f t="shared" si="1"/>
        <v>479.96000000000004</v>
      </c>
    </row>
    <row r="17" spans="1:8" ht="15">
      <c r="A17" s="70"/>
      <c r="B17" s="73" t="s">
        <v>26</v>
      </c>
      <c r="C17" s="48">
        <v>756</v>
      </c>
      <c r="D17" s="48">
        <v>266</v>
      </c>
      <c r="E17" s="49">
        <v>1</v>
      </c>
      <c r="F17" s="50">
        <f t="shared" si="0"/>
        <v>0.202</v>
      </c>
      <c r="G17" s="47">
        <v>1420</v>
      </c>
      <c r="H17" s="19">
        <f t="shared" si="1"/>
        <v>286.84000000000003</v>
      </c>
    </row>
    <row r="18" spans="1:8" ht="15">
      <c r="A18" s="70"/>
      <c r="B18" s="73" t="s">
        <v>26</v>
      </c>
      <c r="C18" s="48">
        <v>157</v>
      </c>
      <c r="D18" s="48">
        <v>596</v>
      </c>
      <c r="E18" s="49">
        <v>1</v>
      </c>
      <c r="F18" s="50">
        <f t="shared" si="0"/>
        <v>0.094</v>
      </c>
      <c r="G18" s="47">
        <v>1420</v>
      </c>
      <c r="H18" s="19">
        <f t="shared" si="1"/>
        <v>133.48</v>
      </c>
    </row>
    <row r="19" spans="1:8" ht="30">
      <c r="A19" s="70" t="s">
        <v>44</v>
      </c>
      <c r="B19" s="73" t="s">
        <v>26</v>
      </c>
      <c r="C19" s="48">
        <v>760</v>
      </c>
      <c r="D19" s="48">
        <v>294</v>
      </c>
      <c r="E19" s="49">
        <v>1</v>
      </c>
      <c r="F19" s="50">
        <f t="shared" si="0"/>
        <v>0.224</v>
      </c>
      <c r="G19" s="47">
        <v>1420</v>
      </c>
      <c r="H19" s="19">
        <f t="shared" si="1"/>
        <v>318.08</v>
      </c>
    </row>
    <row r="20" spans="1:8" ht="15">
      <c r="A20" s="70" t="s">
        <v>41</v>
      </c>
      <c r="B20" s="73" t="s">
        <v>26</v>
      </c>
      <c r="C20" s="48">
        <v>756</v>
      </c>
      <c r="D20" s="48"/>
      <c r="E20" s="49">
        <v>1</v>
      </c>
      <c r="F20" s="63">
        <f>E20</f>
        <v>1</v>
      </c>
      <c r="G20" s="47">
        <v>1660</v>
      </c>
      <c r="H20" s="64">
        <f>CEILING(F20*G20,0.01)</f>
        <v>1660</v>
      </c>
    </row>
    <row r="21" spans="1:8" ht="15">
      <c r="A21" s="70"/>
      <c r="B21" s="71"/>
      <c r="C21" s="48"/>
      <c r="D21" s="48"/>
      <c r="E21" s="49"/>
      <c r="F21" s="46">
        <f t="shared" si="0"/>
        <v>0</v>
      </c>
      <c r="G21" s="47"/>
      <c r="H21" s="34">
        <f t="shared" si="1"/>
        <v>0</v>
      </c>
    </row>
    <row r="22" spans="1:8" ht="15">
      <c r="A22" s="70"/>
      <c r="B22" s="71"/>
      <c r="C22" s="48"/>
      <c r="D22" s="48"/>
      <c r="E22" s="49"/>
      <c r="F22" s="50">
        <f t="shared" si="0"/>
        <v>0</v>
      </c>
      <c r="G22" s="47"/>
      <c r="H22" s="19">
        <f t="shared" si="1"/>
        <v>0</v>
      </c>
    </row>
    <row r="23" spans="1:8" ht="15">
      <c r="A23" s="70"/>
      <c r="B23" s="71"/>
      <c r="C23" s="48"/>
      <c r="D23" s="48"/>
      <c r="E23" s="49"/>
      <c r="F23" s="50">
        <f t="shared" si="0"/>
        <v>0</v>
      </c>
      <c r="G23" s="47"/>
      <c r="H23" s="19">
        <f t="shared" si="1"/>
        <v>0</v>
      </c>
    </row>
    <row r="24" spans="1:8" ht="15">
      <c r="A24" s="70"/>
      <c r="B24" s="71"/>
      <c r="C24" s="48"/>
      <c r="D24" s="48"/>
      <c r="E24" s="49"/>
      <c r="F24" s="50">
        <f t="shared" si="0"/>
        <v>0</v>
      </c>
      <c r="G24" s="47"/>
      <c r="H24" s="19">
        <f t="shared" si="1"/>
        <v>0</v>
      </c>
    </row>
    <row r="25" spans="1:8" ht="15">
      <c r="A25" s="70"/>
      <c r="B25" s="72"/>
      <c r="C25" s="48"/>
      <c r="D25" s="48"/>
      <c r="E25" s="49"/>
      <c r="F25" s="50">
        <f t="shared" si="0"/>
        <v>0</v>
      </c>
      <c r="G25" s="47"/>
      <c r="H25" s="19">
        <f t="shared" si="1"/>
        <v>0</v>
      </c>
    </row>
    <row r="26" spans="1:8" ht="15">
      <c r="A26" s="2"/>
      <c r="B26" s="73"/>
      <c r="C26" s="48"/>
      <c r="D26" s="48"/>
      <c r="E26" s="49"/>
      <c r="F26" s="50">
        <f t="shared" si="0"/>
        <v>0</v>
      </c>
      <c r="G26" s="51"/>
      <c r="H26" s="19">
        <f t="shared" si="1"/>
        <v>0</v>
      </c>
    </row>
    <row r="27" spans="1:8" ht="15">
      <c r="A27" s="2"/>
      <c r="B27" s="31"/>
      <c r="C27" s="48"/>
      <c r="D27" s="48"/>
      <c r="E27" s="49"/>
      <c r="F27" s="50">
        <f t="shared" si="0"/>
        <v>0</v>
      </c>
      <c r="G27" s="51"/>
      <c r="H27" s="19">
        <f t="shared" si="1"/>
        <v>0</v>
      </c>
    </row>
    <row r="28" spans="1:8" ht="15">
      <c r="A28" s="2"/>
      <c r="B28" s="31"/>
      <c r="C28" s="48"/>
      <c r="D28" s="48"/>
      <c r="E28" s="49"/>
      <c r="F28" s="50">
        <f t="shared" si="0"/>
        <v>0</v>
      </c>
      <c r="G28" s="51"/>
      <c r="H28" s="19">
        <f t="shared" si="1"/>
        <v>0</v>
      </c>
    </row>
    <row r="29" spans="1:8" ht="15">
      <c r="A29" s="2"/>
      <c r="B29" s="31"/>
      <c r="C29" s="48"/>
      <c r="D29" s="48"/>
      <c r="E29" s="49"/>
      <c r="F29" s="50">
        <f t="shared" si="0"/>
        <v>0</v>
      </c>
      <c r="G29" s="51"/>
      <c r="H29" s="19">
        <f t="shared" si="1"/>
        <v>0</v>
      </c>
    </row>
    <row r="30" spans="1:8" ht="15">
      <c r="A30" s="4"/>
      <c r="B30" s="32"/>
      <c r="C30" s="52"/>
      <c r="D30" s="52"/>
      <c r="E30" s="53"/>
      <c r="F30" s="54">
        <f t="shared" si="0"/>
        <v>0</v>
      </c>
      <c r="G30" s="55"/>
      <c r="H30" s="20">
        <f t="shared" si="1"/>
        <v>0</v>
      </c>
    </row>
    <row r="31" spans="1:9" ht="15">
      <c r="A31" s="101" t="s">
        <v>4</v>
      </c>
      <c r="B31" s="102"/>
      <c r="C31" s="102"/>
      <c r="D31" s="103"/>
      <c r="E31" s="24">
        <f>SUM(E14:E30)</f>
        <v>8</v>
      </c>
      <c r="F31" s="25">
        <f>SUM(F14:F30)</f>
        <v>2.431</v>
      </c>
      <c r="G31" s="10"/>
      <c r="H31" s="21">
        <f>ROUND(SUM(H14:H30),0)</f>
        <v>3692</v>
      </c>
      <c r="I31" s="5"/>
    </row>
    <row r="32" spans="1:8" ht="10.5" customHeight="1">
      <c r="A32" s="95"/>
      <c r="B32" s="95"/>
      <c r="C32" s="95"/>
      <c r="D32" s="95"/>
      <c r="E32" s="95"/>
      <c r="F32" s="95"/>
      <c r="G32" s="95"/>
      <c r="H32" s="95"/>
    </row>
    <row r="33" spans="1:8" ht="15">
      <c r="A33" s="104" t="s">
        <v>16</v>
      </c>
      <c r="B33" s="105"/>
      <c r="C33" s="106"/>
      <c r="D33" s="106"/>
      <c r="E33" s="106"/>
      <c r="F33" s="8" t="s">
        <v>10</v>
      </c>
      <c r="G33" s="8" t="s">
        <v>11</v>
      </c>
      <c r="H33" s="9" t="s">
        <v>12</v>
      </c>
    </row>
    <row r="34" spans="1:8" ht="15">
      <c r="A34" s="107"/>
      <c r="B34" s="108"/>
      <c r="C34" s="109"/>
      <c r="D34" s="109"/>
      <c r="E34" s="109"/>
      <c r="F34" s="56"/>
      <c r="G34" s="62"/>
      <c r="H34" s="19">
        <f>CEILING(F34*G34,0.01)</f>
        <v>0</v>
      </c>
    </row>
    <row r="35" spans="1:8" ht="15">
      <c r="A35" s="92"/>
      <c r="B35" s="93"/>
      <c r="C35" s="94"/>
      <c r="D35" s="94"/>
      <c r="E35" s="94"/>
      <c r="F35" s="57"/>
      <c r="G35" s="57"/>
      <c r="H35" s="19">
        <f aca="true" t="shared" si="2" ref="H35:H40">CEILING(F35*G35,0.01)</f>
        <v>0</v>
      </c>
    </row>
    <row r="36" spans="1:8" ht="15">
      <c r="A36" s="92"/>
      <c r="B36" s="93"/>
      <c r="C36" s="94"/>
      <c r="D36" s="94"/>
      <c r="E36" s="94"/>
      <c r="F36" s="57"/>
      <c r="G36" s="57"/>
      <c r="H36" s="19">
        <f t="shared" si="2"/>
        <v>0</v>
      </c>
    </row>
    <row r="37" spans="1:8" ht="15">
      <c r="A37" s="92"/>
      <c r="B37" s="93"/>
      <c r="C37" s="94"/>
      <c r="D37" s="94"/>
      <c r="E37" s="94"/>
      <c r="F37" s="57"/>
      <c r="G37" s="57"/>
      <c r="H37" s="19">
        <f t="shared" si="2"/>
        <v>0</v>
      </c>
    </row>
    <row r="38" spans="1:8" ht="15">
      <c r="A38" s="92"/>
      <c r="B38" s="93"/>
      <c r="C38" s="94"/>
      <c r="D38" s="94"/>
      <c r="E38" s="94"/>
      <c r="F38" s="57"/>
      <c r="G38" s="57"/>
      <c r="H38" s="19">
        <f t="shared" si="2"/>
        <v>0</v>
      </c>
    </row>
    <row r="39" spans="1:8" ht="15">
      <c r="A39" s="92"/>
      <c r="B39" s="93"/>
      <c r="C39" s="94"/>
      <c r="D39" s="94"/>
      <c r="E39" s="94"/>
      <c r="F39" s="57"/>
      <c r="G39" s="57"/>
      <c r="H39" s="19">
        <f t="shared" si="2"/>
        <v>0</v>
      </c>
    </row>
    <row r="40" spans="1:8" ht="15">
      <c r="A40" s="116"/>
      <c r="B40" s="117"/>
      <c r="C40" s="118"/>
      <c r="D40" s="118"/>
      <c r="E40" s="118"/>
      <c r="F40" s="58"/>
      <c r="G40" s="58"/>
      <c r="H40" s="19">
        <f t="shared" si="2"/>
        <v>0</v>
      </c>
    </row>
    <row r="41" spans="1:8" ht="15">
      <c r="A41" s="123" t="s">
        <v>4</v>
      </c>
      <c r="B41" s="124"/>
      <c r="C41" s="124"/>
      <c r="D41" s="124"/>
      <c r="E41" s="124"/>
      <c r="F41" s="124"/>
      <c r="G41" s="125"/>
      <c r="H41" s="22">
        <f>ROUND(SUM(H34:H40),0)</f>
        <v>0</v>
      </c>
    </row>
    <row r="42" spans="1:8" ht="7.5" customHeight="1">
      <c r="A42" s="6"/>
      <c r="B42" s="6"/>
      <c r="C42" s="6"/>
      <c r="D42" s="6"/>
      <c r="E42" s="6"/>
      <c r="F42" s="6"/>
      <c r="G42" s="6"/>
      <c r="H42" s="7"/>
    </row>
    <row r="43" spans="1:8" s="17" customFormat="1" ht="15.75">
      <c r="A43" s="39"/>
      <c r="B43" s="40" t="s">
        <v>15</v>
      </c>
      <c r="C43" s="41"/>
      <c r="D43" s="42">
        <f>ROUND((H31+H41)*C43,0)</f>
        <v>0</v>
      </c>
      <c r="E43" s="33"/>
      <c r="F43" s="15"/>
      <c r="G43" s="26" t="s">
        <v>13</v>
      </c>
      <c r="H43" s="43">
        <f>H31+H41-D43</f>
        <v>3692</v>
      </c>
    </row>
    <row r="44" spans="1:8" ht="10.5" customHeight="1">
      <c r="A44" s="39"/>
      <c r="B44" s="39"/>
      <c r="C44" s="39"/>
      <c r="D44" s="39"/>
      <c r="E44" s="15"/>
      <c r="F44" s="15"/>
      <c r="G44" s="15"/>
      <c r="H44" s="16"/>
    </row>
    <row r="45" spans="1:8" ht="15">
      <c r="A45" s="39"/>
      <c r="B45" s="39"/>
      <c r="C45" s="39"/>
      <c r="D45" s="39"/>
      <c r="E45" s="115" t="s">
        <v>14</v>
      </c>
      <c r="F45" s="115"/>
      <c r="G45" s="28"/>
      <c r="H45" s="23"/>
    </row>
    <row r="46" spans="1:8" ht="6.75" customHeight="1">
      <c r="A46" s="39"/>
      <c r="B46" s="39"/>
      <c r="C46" s="39"/>
      <c r="D46" s="39"/>
      <c r="E46" s="13"/>
      <c r="F46" s="13"/>
      <c r="G46" s="11"/>
      <c r="H46" s="12"/>
    </row>
    <row r="47" spans="1:8" ht="15">
      <c r="A47" s="121" t="s">
        <v>31</v>
      </c>
      <c r="B47" s="121"/>
      <c r="C47" s="122">
        <f>F55+10</f>
        <v>41645</v>
      </c>
      <c r="D47" s="122"/>
      <c r="E47" s="36"/>
      <c r="F47" s="6"/>
      <c r="G47" s="30" t="s">
        <v>25</v>
      </c>
      <c r="H47" s="23">
        <f>H43-H45</f>
        <v>3692</v>
      </c>
    </row>
    <row r="48" ht="6.75" customHeight="1"/>
    <row r="49" spans="1:8" ht="15">
      <c r="A49" s="37" t="s">
        <v>5</v>
      </c>
      <c r="B49" s="14"/>
      <c r="C49" s="1"/>
      <c r="D49" s="1"/>
      <c r="E49" s="1"/>
      <c r="F49" s="1"/>
      <c r="G49" s="1"/>
      <c r="H49" s="1"/>
    </row>
    <row r="50" spans="1:8" ht="15">
      <c r="A50" s="18" t="s">
        <v>7</v>
      </c>
      <c r="B50" s="114"/>
      <c r="C50" s="114"/>
      <c r="D50" s="114"/>
      <c r="E50" s="114"/>
      <c r="F50" s="114"/>
      <c r="G50" s="114"/>
      <c r="H50" s="114"/>
    </row>
    <row r="51" spans="1:8" ht="15">
      <c r="A51" s="18" t="s">
        <v>8</v>
      </c>
      <c r="B51" s="119"/>
      <c r="C51" s="119"/>
      <c r="D51" s="119"/>
      <c r="E51" s="119"/>
      <c r="F51" s="119"/>
      <c r="G51" s="119"/>
      <c r="H51" s="119"/>
    </row>
    <row r="52" spans="1:8" ht="15">
      <c r="A52" s="18" t="s">
        <v>9</v>
      </c>
      <c r="B52" s="119"/>
      <c r="C52" s="119"/>
      <c r="D52" s="119"/>
      <c r="E52" s="119"/>
      <c r="F52" s="119"/>
      <c r="G52" s="119"/>
      <c r="H52" s="119"/>
    </row>
    <row r="53" spans="1:8" ht="15">
      <c r="A53" s="114"/>
      <c r="B53" s="114"/>
      <c r="C53" s="114"/>
      <c r="D53" s="114"/>
      <c r="E53" s="114"/>
      <c r="F53" s="114"/>
      <c r="G53" s="114"/>
      <c r="H53" s="114"/>
    </row>
    <row r="54" spans="1:8" ht="15">
      <c r="A54" s="120" t="s">
        <v>27</v>
      </c>
      <c r="B54" s="120"/>
      <c r="C54" s="120"/>
      <c r="D54" s="120"/>
      <c r="E54" s="120"/>
      <c r="F54" s="120"/>
      <c r="G54" s="120"/>
      <c r="H54" s="120"/>
    </row>
    <row r="55" spans="1:8" ht="22.5" customHeight="1">
      <c r="A55" s="27" t="s">
        <v>0</v>
      </c>
      <c r="B55" s="44"/>
      <c r="C55" s="38" t="s">
        <v>28</v>
      </c>
      <c r="D55" s="45" t="s">
        <v>28</v>
      </c>
      <c r="E55" s="27" t="s">
        <v>6</v>
      </c>
      <c r="F55" s="113">
        <v>41635</v>
      </c>
      <c r="G55" s="113"/>
      <c r="H55" s="113"/>
    </row>
  </sheetData>
  <sheetProtection/>
  <mergeCells count="37">
    <mergeCell ref="G1:H1"/>
    <mergeCell ref="D1:E1"/>
    <mergeCell ref="A35:E35"/>
    <mergeCell ref="H12:H13"/>
    <mergeCell ref="F55:H55"/>
    <mergeCell ref="A53:H53"/>
    <mergeCell ref="E45:F45"/>
    <mergeCell ref="A39:E39"/>
    <mergeCell ref="A40:E40"/>
    <mergeCell ref="B51:H51"/>
    <mergeCell ref="A54:H54"/>
    <mergeCell ref="B52:H52"/>
    <mergeCell ref="B50:H50"/>
    <mergeCell ref="A47:B47"/>
    <mergeCell ref="C47:D47"/>
    <mergeCell ref="A41:G41"/>
    <mergeCell ref="A38:E38"/>
    <mergeCell ref="A32:H32"/>
    <mergeCell ref="E12:E13"/>
    <mergeCell ref="F12:F13"/>
    <mergeCell ref="A36:E36"/>
    <mergeCell ref="A37:E37"/>
    <mergeCell ref="C12:D12"/>
    <mergeCell ref="A31:D31"/>
    <mergeCell ref="A33:E33"/>
    <mergeCell ref="A34:E34"/>
    <mergeCell ref="M5:O5"/>
    <mergeCell ref="B11:H11"/>
    <mergeCell ref="B10:H10"/>
    <mergeCell ref="A12:A13"/>
    <mergeCell ref="B7:D7"/>
    <mergeCell ref="B3:H3"/>
    <mergeCell ref="B5:H5"/>
    <mergeCell ref="B8:D8"/>
    <mergeCell ref="G12:G13"/>
    <mergeCell ref="B9:H9"/>
    <mergeCell ref="B12:B13"/>
  </mergeCells>
  <dataValidations count="4">
    <dataValidation type="list" allowBlank="1" showInputMessage="1" showErrorMessage="1" sqref="G45">
      <formula1>"0,50,0,70,1,00"</formula1>
    </dataValidation>
    <dataValidation type="list" allowBlank="1" showInputMessage="1" showErrorMessage="1" sqref="C43">
      <formula1>"0,03,0,04,0,05,0,06,0,07,0,08,0,20"</formula1>
    </dataValidation>
    <dataValidation type="list" allowBlank="1" showInputMessage="1" showErrorMessage="1" sqref="E8:H8">
      <formula1>"МДФ/ПВХ, МДФ/ПВХ 19мм, МДФ/Эмаль 19мм, Шпон, Стекло крашеное, Массив БЕРЕЗА, Массив ДУБ, Массив ОЛЬХА, Фасадное полотно, МДФ/Пластик HPL, Массив Черешня, Массив Сосна"</formula1>
    </dataValidation>
    <dataValidation type="list" allowBlank="1" showInputMessage="1" showErrorMessage="1" sqref="B8:D8">
      <formula1>"МДФ/ПВХ 16мм, МДФ/ПВХ 19мм, МДФ/ПВХ 22мм, МДФ/ПВХ 8 мм"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4"/>
  <rowBreaks count="1" manualBreakCount="1">
    <brk id="56" max="7" man="1"/>
  </rowBreaks>
  <colBreaks count="1" manualBreakCount="1">
    <brk id="8" max="7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6.57421875" style="0" customWidth="1"/>
    <col min="2" max="2" width="11.57421875" style="0" customWidth="1"/>
    <col min="3" max="4" width="13.7109375" style="0" customWidth="1"/>
    <col min="5" max="5" width="10.7109375" style="0" customWidth="1"/>
    <col min="6" max="6" width="8.8515625" style="0" customWidth="1"/>
    <col min="7" max="7" width="10.140625" style="0" customWidth="1"/>
    <col min="8" max="8" width="13.28125" style="0" customWidth="1"/>
    <col min="9" max="9" width="9.28125" style="0" customWidth="1"/>
  </cols>
  <sheetData>
    <row r="1" spans="1:8" ht="21" customHeight="1">
      <c r="A1" s="59" t="s">
        <v>29</v>
      </c>
      <c r="B1" s="130"/>
      <c r="C1" s="75" t="s">
        <v>35</v>
      </c>
      <c r="D1" s="113">
        <v>41764</v>
      </c>
      <c r="E1" s="113"/>
      <c r="F1" s="74" t="s">
        <v>36</v>
      </c>
      <c r="G1" s="131">
        <f>D1+12</f>
        <v>41776</v>
      </c>
      <c r="H1" s="131"/>
    </row>
    <row r="2" spans="5:8" ht="7.5" customHeight="1">
      <c r="E2" s="1"/>
      <c r="G2" s="132"/>
      <c r="H2" s="132"/>
    </row>
    <row r="3" spans="1:8" ht="15.75">
      <c r="A3" s="66" t="s">
        <v>0</v>
      </c>
      <c r="B3" s="128"/>
      <c r="C3" s="128"/>
      <c r="D3" s="128"/>
      <c r="E3" s="128"/>
      <c r="F3" s="128"/>
      <c r="G3" s="128"/>
      <c r="H3" s="128"/>
    </row>
    <row r="4" spans="2:8" ht="7.5" customHeight="1">
      <c r="B4" s="35"/>
      <c r="C4" s="35"/>
      <c r="D4" s="35"/>
      <c r="E4" s="35"/>
      <c r="F4" s="35"/>
      <c r="G4" s="35"/>
      <c r="H4" s="35"/>
    </row>
    <row r="5" spans="1:15" ht="15.75" customHeight="1">
      <c r="A5" s="66" t="s">
        <v>1</v>
      </c>
      <c r="B5" s="133"/>
      <c r="C5" s="133"/>
      <c r="D5" s="133"/>
      <c r="E5" s="133"/>
      <c r="F5" s="133"/>
      <c r="G5" s="133"/>
      <c r="H5" s="133"/>
      <c r="M5" s="88"/>
      <c r="N5" s="88"/>
      <c r="O5" s="88"/>
    </row>
    <row r="6" spans="2:8" ht="5.25" customHeight="1">
      <c r="B6" s="35"/>
      <c r="C6" s="35"/>
      <c r="D6" s="35"/>
      <c r="E6" s="35"/>
      <c r="F6" s="35"/>
      <c r="G6" s="35"/>
      <c r="H6" s="35"/>
    </row>
    <row r="7" spans="1:8" ht="15.75">
      <c r="A7" s="66" t="s">
        <v>30</v>
      </c>
      <c r="B7" s="91" t="s">
        <v>33</v>
      </c>
      <c r="C7" s="91"/>
      <c r="D7" s="91"/>
      <c r="E7" s="61"/>
      <c r="F7" s="61"/>
      <c r="G7" s="61"/>
      <c r="H7" s="61"/>
    </row>
    <row r="8" spans="1:8" ht="15.75">
      <c r="A8" s="66" t="s">
        <v>19</v>
      </c>
      <c r="B8" s="83" t="s">
        <v>34</v>
      </c>
      <c r="C8" s="83"/>
      <c r="D8" s="83"/>
      <c r="E8" s="61"/>
      <c r="F8" s="61"/>
      <c r="G8" s="61"/>
      <c r="H8" s="61"/>
    </row>
    <row r="9" spans="1:8" ht="15.75">
      <c r="A9" s="66" t="s">
        <v>20</v>
      </c>
      <c r="B9" s="128"/>
      <c r="C9" s="128"/>
      <c r="D9" s="128"/>
      <c r="E9" s="128"/>
      <c r="F9" s="128"/>
      <c r="G9" s="128"/>
      <c r="H9" s="128"/>
    </row>
    <row r="10" spans="1:8" ht="15.75">
      <c r="A10" s="66" t="s">
        <v>21</v>
      </c>
      <c r="B10" s="129"/>
      <c r="C10" s="129"/>
      <c r="D10" s="129"/>
      <c r="E10" s="129"/>
      <c r="F10" s="129"/>
      <c r="G10" s="129"/>
      <c r="H10" s="129"/>
    </row>
    <row r="11" spans="1:8" ht="15.75">
      <c r="A11" s="66" t="s">
        <v>32</v>
      </c>
      <c r="B11" s="126"/>
      <c r="C11" s="126"/>
      <c r="D11" s="126"/>
      <c r="E11" s="66" t="s">
        <v>48</v>
      </c>
      <c r="F11" s="80"/>
      <c r="G11" s="127"/>
      <c r="H11" s="127"/>
    </row>
    <row r="12" spans="1:8" ht="15">
      <c r="A12" s="89" t="s">
        <v>43</v>
      </c>
      <c r="B12" s="86" t="s">
        <v>22</v>
      </c>
      <c r="C12" s="100" t="s">
        <v>2</v>
      </c>
      <c r="D12" s="100"/>
      <c r="E12" s="96" t="s">
        <v>3</v>
      </c>
      <c r="F12" s="98" t="s">
        <v>18</v>
      </c>
      <c r="G12" s="84" t="s">
        <v>17</v>
      </c>
      <c r="H12" s="111" t="s">
        <v>12</v>
      </c>
    </row>
    <row r="13" spans="1:8" ht="15">
      <c r="A13" s="90"/>
      <c r="B13" s="87"/>
      <c r="C13" s="3" t="s">
        <v>23</v>
      </c>
      <c r="D13" s="3" t="s">
        <v>24</v>
      </c>
      <c r="E13" s="97"/>
      <c r="F13" s="99"/>
      <c r="G13" s="85"/>
      <c r="H13" s="112"/>
    </row>
    <row r="14" spans="1:8" ht="15">
      <c r="A14" s="67"/>
      <c r="B14" s="79" t="s">
        <v>26</v>
      </c>
      <c r="C14" s="68"/>
      <c r="D14" s="68"/>
      <c r="E14" s="69"/>
      <c r="F14" s="46">
        <f>CEILING(C14*D14/1000000*E14,0.001)</f>
        <v>0</v>
      </c>
      <c r="G14" s="47"/>
      <c r="H14" s="34">
        <f>CEILING(F14*G14,0.01)</f>
        <v>0</v>
      </c>
    </row>
    <row r="15" spans="1:8" ht="15">
      <c r="A15" s="70"/>
      <c r="B15" s="73" t="s">
        <v>45</v>
      </c>
      <c r="C15" s="48"/>
      <c r="D15" s="48"/>
      <c r="E15" s="49"/>
      <c r="F15" s="46">
        <f aca="true" t="shared" si="0" ref="F15:F23">CEILING(C15*D15/1000000*E15,0.001)</f>
        <v>0</v>
      </c>
      <c r="G15" s="47"/>
      <c r="H15" s="34">
        <f aca="true" t="shared" si="1" ref="H15:H23">CEILING(F15*G15,0.01)</f>
        <v>0</v>
      </c>
    </row>
    <row r="16" spans="1:8" ht="45">
      <c r="A16" s="70"/>
      <c r="B16" s="72" t="s">
        <v>50</v>
      </c>
      <c r="C16" s="48"/>
      <c r="D16" s="48"/>
      <c r="E16" s="49"/>
      <c r="F16" s="46">
        <f t="shared" si="0"/>
        <v>0</v>
      </c>
      <c r="G16" s="47"/>
      <c r="H16" s="34">
        <f t="shared" si="1"/>
        <v>0</v>
      </c>
    </row>
    <row r="17" spans="1:8" ht="15">
      <c r="A17" s="70"/>
      <c r="B17" s="73" t="s">
        <v>49</v>
      </c>
      <c r="C17" s="48"/>
      <c r="D17" s="48"/>
      <c r="E17" s="49"/>
      <c r="F17" s="46">
        <f t="shared" si="0"/>
        <v>0</v>
      </c>
      <c r="G17" s="47"/>
      <c r="H17" s="34">
        <f t="shared" si="1"/>
        <v>0</v>
      </c>
    </row>
    <row r="18" spans="1:8" ht="15">
      <c r="A18" s="70"/>
      <c r="B18" s="73"/>
      <c r="C18" s="48"/>
      <c r="D18" s="48"/>
      <c r="E18" s="49"/>
      <c r="F18" s="46">
        <f t="shared" si="0"/>
        <v>0</v>
      </c>
      <c r="G18" s="47"/>
      <c r="H18" s="34">
        <f t="shared" si="1"/>
        <v>0</v>
      </c>
    </row>
    <row r="19" spans="1:8" ht="15">
      <c r="A19" s="70"/>
      <c r="B19" s="73"/>
      <c r="C19" s="48"/>
      <c r="D19" s="48"/>
      <c r="E19" s="49"/>
      <c r="F19" s="46">
        <f t="shared" si="0"/>
        <v>0</v>
      </c>
      <c r="G19" s="47"/>
      <c r="H19" s="34">
        <f t="shared" si="1"/>
        <v>0</v>
      </c>
    </row>
    <row r="20" spans="1:8" ht="15">
      <c r="A20" s="70"/>
      <c r="B20" s="73"/>
      <c r="C20" s="48"/>
      <c r="D20" s="48"/>
      <c r="E20" s="49"/>
      <c r="F20" s="46">
        <f t="shared" si="0"/>
        <v>0</v>
      </c>
      <c r="G20" s="47"/>
      <c r="H20" s="34">
        <f t="shared" si="1"/>
        <v>0</v>
      </c>
    </row>
    <row r="21" spans="1:8" ht="15">
      <c r="A21" s="70"/>
      <c r="B21" s="73"/>
      <c r="C21" s="48"/>
      <c r="D21" s="48"/>
      <c r="E21" s="49"/>
      <c r="F21" s="46">
        <f t="shared" si="0"/>
        <v>0</v>
      </c>
      <c r="G21" s="47"/>
      <c r="H21" s="34">
        <f t="shared" si="1"/>
        <v>0</v>
      </c>
    </row>
    <row r="22" spans="1:8" ht="15">
      <c r="A22" s="70"/>
      <c r="B22" s="73"/>
      <c r="C22" s="48"/>
      <c r="D22" s="48"/>
      <c r="E22" s="49"/>
      <c r="F22" s="46">
        <f t="shared" si="0"/>
        <v>0</v>
      </c>
      <c r="G22" s="47"/>
      <c r="H22" s="34">
        <f t="shared" si="1"/>
        <v>0</v>
      </c>
    </row>
    <row r="23" spans="1:8" ht="15">
      <c r="A23" s="70"/>
      <c r="B23" s="73"/>
      <c r="C23" s="48"/>
      <c r="D23" s="48"/>
      <c r="E23" s="49"/>
      <c r="F23" s="46">
        <f t="shared" si="0"/>
        <v>0</v>
      </c>
      <c r="G23" s="47"/>
      <c r="H23" s="34">
        <f t="shared" si="1"/>
        <v>0</v>
      </c>
    </row>
    <row r="24" spans="1:8" ht="15">
      <c r="A24" s="2"/>
      <c r="B24" s="73"/>
      <c r="C24" s="48"/>
      <c r="D24" s="48"/>
      <c r="E24" s="49"/>
      <c r="F24" s="50"/>
      <c r="G24" s="47"/>
      <c r="H24" s="19"/>
    </row>
    <row r="25" spans="1:8" ht="15">
      <c r="A25" s="2"/>
      <c r="B25" s="31"/>
      <c r="C25" s="48"/>
      <c r="D25" s="48"/>
      <c r="E25" s="49"/>
      <c r="F25" s="50"/>
      <c r="G25" s="51"/>
      <c r="H25" s="19"/>
    </row>
    <row r="26" spans="1:8" ht="15">
      <c r="A26" s="2"/>
      <c r="B26" s="31"/>
      <c r="C26" s="48"/>
      <c r="D26" s="48"/>
      <c r="E26" s="49"/>
      <c r="F26" s="50"/>
      <c r="G26" s="51"/>
      <c r="H26" s="19"/>
    </row>
    <row r="27" spans="1:8" ht="15">
      <c r="A27" s="4"/>
      <c r="B27" s="32"/>
      <c r="C27" s="52"/>
      <c r="D27" s="52"/>
      <c r="E27" s="53"/>
      <c r="F27" s="54"/>
      <c r="G27" s="55"/>
      <c r="H27" s="20"/>
    </row>
    <row r="28" spans="1:9" ht="15">
      <c r="A28" s="101" t="s">
        <v>4</v>
      </c>
      <c r="B28" s="102"/>
      <c r="C28" s="102"/>
      <c r="D28" s="103"/>
      <c r="E28" s="24">
        <f>SUM(E14:E27)</f>
        <v>0</v>
      </c>
      <c r="F28" s="25">
        <f>SUM(F14:F27)</f>
        <v>0</v>
      </c>
      <c r="G28" s="10"/>
      <c r="H28" s="21">
        <f>ROUND(SUM(H14:H27),0)</f>
        <v>0</v>
      </c>
      <c r="I28" s="5"/>
    </row>
    <row r="29" spans="1:8" ht="10.5" customHeight="1">
      <c r="A29" s="95"/>
      <c r="B29" s="95"/>
      <c r="C29" s="95"/>
      <c r="D29" s="95"/>
      <c r="E29" s="95"/>
      <c r="F29" s="95"/>
      <c r="G29" s="95"/>
      <c r="H29" s="95"/>
    </row>
    <row r="30" spans="1:8" ht="15">
      <c r="A30" s="104" t="s">
        <v>16</v>
      </c>
      <c r="B30" s="105"/>
      <c r="C30" s="106"/>
      <c r="D30" s="106"/>
      <c r="E30" s="106"/>
      <c r="F30" s="8" t="s">
        <v>46</v>
      </c>
      <c r="G30" s="8" t="s">
        <v>11</v>
      </c>
      <c r="H30" s="9" t="s">
        <v>12</v>
      </c>
    </row>
    <row r="31" spans="1:8" ht="15">
      <c r="A31" s="107"/>
      <c r="B31" s="108"/>
      <c r="C31" s="109"/>
      <c r="D31" s="109"/>
      <c r="E31" s="109"/>
      <c r="F31" s="56"/>
      <c r="G31" s="62"/>
      <c r="H31" s="19">
        <f>CEILING(F31*G31,0.01)</f>
        <v>0</v>
      </c>
    </row>
    <row r="32" spans="1:8" ht="15">
      <c r="A32" s="92"/>
      <c r="B32" s="93"/>
      <c r="C32" s="94"/>
      <c r="D32" s="94"/>
      <c r="E32" s="94"/>
      <c r="F32" s="57"/>
      <c r="G32" s="57"/>
      <c r="H32" s="19">
        <f>CEILING(F32*G32,0.01)</f>
        <v>0</v>
      </c>
    </row>
    <row r="33" spans="1:8" ht="15">
      <c r="A33" s="92"/>
      <c r="B33" s="93"/>
      <c r="C33" s="94"/>
      <c r="D33" s="94"/>
      <c r="E33" s="94"/>
      <c r="F33" s="57"/>
      <c r="G33" s="57"/>
      <c r="H33" s="19">
        <f>CEILING(F33*G33,0.01)</f>
        <v>0</v>
      </c>
    </row>
    <row r="34" spans="1:8" ht="15">
      <c r="A34" s="92"/>
      <c r="B34" s="93"/>
      <c r="C34" s="94"/>
      <c r="D34" s="94"/>
      <c r="E34" s="94"/>
      <c r="F34" s="57"/>
      <c r="G34" s="57"/>
      <c r="H34" s="19">
        <f>CEILING(F34*G34,0.01)</f>
        <v>0</v>
      </c>
    </row>
    <row r="35" spans="1:8" ht="15">
      <c r="A35" s="116"/>
      <c r="B35" s="117"/>
      <c r="C35" s="118"/>
      <c r="D35" s="118"/>
      <c r="E35" s="118"/>
      <c r="F35" s="58"/>
      <c r="G35" s="58"/>
      <c r="H35" s="19">
        <f>CEILING(F35*G35,0.01)</f>
        <v>0</v>
      </c>
    </row>
    <row r="36" spans="1:8" ht="15">
      <c r="A36" s="123" t="s">
        <v>4</v>
      </c>
      <c r="B36" s="124"/>
      <c r="C36" s="124"/>
      <c r="D36" s="124"/>
      <c r="E36" s="124"/>
      <c r="F36" s="124"/>
      <c r="G36" s="125"/>
      <c r="H36" s="22">
        <f>ROUND(SUM(H31:H35),0)</f>
        <v>0</v>
      </c>
    </row>
    <row r="37" spans="1:8" ht="7.5" customHeight="1">
      <c r="A37" s="6"/>
      <c r="B37" s="6"/>
      <c r="C37" s="6"/>
      <c r="D37" s="6"/>
      <c r="E37" s="6"/>
      <c r="F37" s="6"/>
      <c r="G37" s="6"/>
      <c r="H37" s="7"/>
    </row>
    <row r="38" spans="1:8" s="17" customFormat="1" ht="15.75">
      <c r="A38" s="39"/>
      <c r="B38" s="40" t="s">
        <v>15</v>
      </c>
      <c r="C38" s="41"/>
      <c r="D38" s="42">
        <f>ROUND((H28+H36)*C38,0)</f>
        <v>0</v>
      </c>
      <c r="E38" s="33"/>
      <c r="F38" s="15"/>
      <c r="G38" s="78" t="s">
        <v>13</v>
      </c>
      <c r="H38" s="43">
        <f>H28+H36-D38</f>
        <v>0</v>
      </c>
    </row>
    <row r="39" spans="1:8" ht="10.5" customHeight="1">
      <c r="A39" s="39"/>
      <c r="B39" s="39"/>
      <c r="C39" s="39"/>
      <c r="D39" s="39"/>
      <c r="E39" s="15"/>
      <c r="F39" s="15"/>
      <c r="G39" s="15"/>
      <c r="H39" s="16"/>
    </row>
    <row r="40" spans="1:8" ht="15">
      <c r="A40" s="39"/>
      <c r="B40" s="39"/>
      <c r="C40" s="39"/>
      <c r="D40" s="39"/>
      <c r="E40" s="115" t="s">
        <v>14</v>
      </c>
      <c r="F40" s="115"/>
      <c r="G40" s="28"/>
      <c r="H40" s="23"/>
    </row>
    <row r="41" spans="1:8" ht="6.75" customHeight="1">
      <c r="A41" s="39"/>
      <c r="B41" s="39"/>
      <c r="C41" s="39"/>
      <c r="D41" s="39"/>
      <c r="E41" s="60"/>
      <c r="F41" s="60"/>
      <c r="G41" s="11"/>
      <c r="H41" s="12"/>
    </row>
    <row r="42" spans="1:8" ht="15">
      <c r="A42" s="121" t="s">
        <v>47</v>
      </c>
      <c r="B42" s="121"/>
      <c r="C42" s="122">
        <f>F50+15</f>
        <v>41779</v>
      </c>
      <c r="D42" s="122"/>
      <c r="E42" s="36"/>
      <c r="F42" s="6"/>
      <c r="G42" s="78" t="s">
        <v>25</v>
      </c>
      <c r="H42" s="23">
        <f>H38-H40</f>
        <v>0</v>
      </c>
    </row>
    <row r="43" ht="6.75" customHeight="1"/>
    <row r="44" spans="1:8" ht="15">
      <c r="A44" s="37" t="s">
        <v>5</v>
      </c>
      <c r="B44" s="14"/>
      <c r="C44" s="1"/>
      <c r="D44" s="1"/>
      <c r="E44" s="1"/>
      <c r="F44" s="1"/>
      <c r="G44" s="1"/>
      <c r="H44" s="1"/>
    </row>
    <row r="45" spans="1:8" ht="15">
      <c r="A45" s="18" t="s">
        <v>7</v>
      </c>
      <c r="B45" s="114"/>
      <c r="C45" s="114"/>
      <c r="D45" s="114"/>
      <c r="E45" s="114"/>
      <c r="F45" s="114"/>
      <c r="G45" s="114"/>
      <c r="H45" s="114"/>
    </row>
    <row r="46" spans="1:8" ht="15">
      <c r="A46" s="18" t="s">
        <v>8</v>
      </c>
      <c r="B46" s="119"/>
      <c r="C46" s="119"/>
      <c r="D46" s="119"/>
      <c r="E46" s="119"/>
      <c r="F46" s="119"/>
      <c r="G46" s="119"/>
      <c r="H46" s="119"/>
    </row>
    <row r="47" spans="1:8" ht="15">
      <c r="A47" s="18" t="s">
        <v>9</v>
      </c>
      <c r="B47" s="119"/>
      <c r="C47" s="119"/>
      <c r="D47" s="119"/>
      <c r="E47" s="119"/>
      <c r="F47" s="119"/>
      <c r="G47" s="119"/>
      <c r="H47" s="119"/>
    </row>
    <row r="48" spans="1:8" ht="15">
      <c r="A48" s="114"/>
      <c r="B48" s="114"/>
      <c r="C48" s="114"/>
      <c r="D48" s="114"/>
      <c r="E48" s="114"/>
      <c r="F48" s="114"/>
      <c r="G48" s="114"/>
      <c r="H48" s="114"/>
    </row>
    <row r="49" spans="1:8" ht="15">
      <c r="A49" s="120" t="s">
        <v>27</v>
      </c>
      <c r="B49" s="120"/>
      <c r="C49" s="120"/>
      <c r="D49" s="120"/>
      <c r="E49" s="120"/>
      <c r="F49" s="120"/>
      <c r="G49" s="120"/>
      <c r="H49" s="120"/>
    </row>
    <row r="50" spans="1:8" ht="22.5" customHeight="1">
      <c r="A50" s="27" t="s">
        <v>0</v>
      </c>
      <c r="B50" s="44"/>
      <c r="C50" s="38" t="s">
        <v>28</v>
      </c>
      <c r="D50" s="45" t="s">
        <v>28</v>
      </c>
      <c r="E50" s="27" t="s">
        <v>6</v>
      </c>
      <c r="F50" s="113">
        <f>D1</f>
        <v>41764</v>
      </c>
      <c r="G50" s="113"/>
      <c r="H50" s="113"/>
    </row>
  </sheetData>
  <sheetProtection/>
  <mergeCells count="36">
    <mergeCell ref="A48:H48"/>
    <mergeCell ref="A49:H49"/>
    <mergeCell ref="F50:H50"/>
    <mergeCell ref="E40:F40"/>
    <mergeCell ref="A42:B42"/>
    <mergeCell ref="C42:D42"/>
    <mergeCell ref="B45:H45"/>
    <mergeCell ref="B46:H46"/>
    <mergeCell ref="B47:H47"/>
    <mergeCell ref="A36:G36"/>
    <mergeCell ref="H12:H13"/>
    <mergeCell ref="A28:D28"/>
    <mergeCell ref="A29:H29"/>
    <mergeCell ref="A30:E30"/>
    <mergeCell ref="A31:E31"/>
    <mergeCell ref="A32:E32"/>
    <mergeCell ref="A33:E33"/>
    <mergeCell ref="A34:E34"/>
    <mergeCell ref="A35:E35"/>
    <mergeCell ref="A12:A13"/>
    <mergeCell ref="B12:B13"/>
    <mergeCell ref="C12:D12"/>
    <mergeCell ref="M5:O5"/>
    <mergeCell ref="B8:D8"/>
    <mergeCell ref="B9:H9"/>
    <mergeCell ref="B10:H10"/>
    <mergeCell ref="B7:D7"/>
    <mergeCell ref="D1:E1"/>
    <mergeCell ref="G1:H1"/>
    <mergeCell ref="B3:H3"/>
    <mergeCell ref="B5:H5"/>
    <mergeCell ref="E12:E13"/>
    <mergeCell ref="F12:F13"/>
    <mergeCell ref="G12:G13"/>
    <mergeCell ref="B11:D11"/>
    <mergeCell ref="G11:H11"/>
  </mergeCells>
  <dataValidations count="4">
    <dataValidation type="list" allowBlank="1" showInputMessage="1" showErrorMessage="1" sqref="G40">
      <formula1>"0,50,0,70,1,00"</formula1>
    </dataValidation>
    <dataValidation type="list" allowBlank="1" showInputMessage="1" showErrorMessage="1" sqref="C38">
      <formula1>"0,03,0,04,0,05,0,06,0,07,0,08,0,20"</formula1>
    </dataValidation>
    <dataValidation type="list" allowBlank="1" showInputMessage="1" showErrorMessage="1" sqref="E8:H8">
      <formula1>"МДФ/ПВХ, МДФ/ПВХ 19мм, МДФ/Эмаль 19мм, Шпон, Стекло крашеное, Массив БЕРЕЗА, Массив ДУБ, Массив ОЛЬХА, Фасадное полотно, МДФ/Пластик HPL, Массив Черешня, Массив Сосна"</formula1>
    </dataValidation>
    <dataValidation type="list" allowBlank="1" showInputMessage="1" showErrorMessage="1" sqref="B8:D8">
      <formula1>"МДФ/ПВХ 16мм, МДФ/ПВХ 19мм, МДФ/ПВХ 22мм, МДФ/ПВХ 8 мм"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4"/>
  <rowBreaks count="1" manualBreakCount="1">
    <brk id="51" max="7" man="1"/>
  </rowBreaks>
  <colBreaks count="1" manualBreakCount="1">
    <brk id="8" max="7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КВ-Трейд</dc:creator>
  <cp:keywords/>
  <dc:description/>
  <cp:lastModifiedBy>Пользователь</cp:lastModifiedBy>
  <cp:lastPrinted>2015-11-27T08:35:35Z</cp:lastPrinted>
  <dcterms:created xsi:type="dcterms:W3CDTF">2011-08-24T14:43:37Z</dcterms:created>
  <dcterms:modified xsi:type="dcterms:W3CDTF">2015-11-27T08:36:57Z</dcterms:modified>
  <cp:category/>
  <cp:version/>
  <cp:contentType/>
  <cp:contentStatus/>
</cp:coreProperties>
</file>